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525" windowHeight="12180" activeTab="1"/>
  </bookViews>
  <sheets>
    <sheet name="ORÇAMENTO" sheetId="1" r:id="rId1"/>
    <sheet name="CRON" sheetId="2" r:id="rId2"/>
  </sheets>
  <externalReferences>
    <externalReference r:id="rId3"/>
  </externalReferences>
  <definedNames>
    <definedName name="_xlnm.Print_Area" localSheetId="0">ORÇAMENTO!$A$1:$K$48</definedName>
  </definedNames>
  <calcPr calcId="145621"/>
</workbook>
</file>

<file path=xl/calcChain.xml><?xml version="1.0" encoding="utf-8"?>
<calcChain xmlns="http://schemas.openxmlformats.org/spreadsheetml/2006/main">
  <c r="K8" i="1" l="1"/>
  <c r="J31" i="1" l="1"/>
  <c r="K31" i="1" s="1"/>
  <c r="J30" i="1"/>
  <c r="K30" i="1" s="1"/>
  <c r="F45" i="1"/>
  <c r="E12" i="2"/>
  <c r="B12" i="2"/>
  <c r="E10" i="2"/>
  <c r="E8" i="2"/>
  <c r="E6" i="2"/>
  <c r="E4" i="2"/>
  <c r="B4" i="2"/>
  <c r="K29" i="1" l="1"/>
  <c r="E13" i="2" s="1"/>
  <c r="J28" i="1"/>
  <c r="K28" i="1" s="1"/>
  <c r="J27" i="1"/>
  <c r="K27" i="1" s="1"/>
  <c r="J22" i="1"/>
  <c r="K22" i="1" s="1"/>
  <c r="J23" i="1"/>
  <c r="K23" i="1" s="1"/>
  <c r="J24" i="1"/>
  <c r="K24" i="1" s="1"/>
  <c r="J25" i="1"/>
  <c r="K25" i="1" s="1"/>
  <c r="J21" i="1"/>
  <c r="K21" i="1" s="1"/>
  <c r="J18" i="1"/>
  <c r="K18" i="1" s="1"/>
  <c r="J17" i="1"/>
  <c r="K17" i="1" s="1"/>
  <c r="J8" i="1"/>
  <c r="J9" i="1"/>
  <c r="K9" i="1" s="1"/>
  <c r="J10" i="1"/>
  <c r="K10" i="1" s="1"/>
  <c r="J11" i="1"/>
  <c r="K11" i="1" s="1"/>
  <c r="J12" i="1"/>
  <c r="K12" i="1" s="1"/>
  <c r="K6" i="1" s="1"/>
  <c r="J13" i="1"/>
  <c r="K13" i="1" s="1"/>
  <c r="J14" i="1"/>
  <c r="K14" i="1" s="1"/>
  <c r="J15" i="1"/>
  <c r="K15" i="1" s="1"/>
  <c r="J7" i="1"/>
  <c r="K7" i="1" s="1"/>
  <c r="K16" i="1" l="1"/>
  <c r="E7" i="2" s="1"/>
  <c r="C7" i="2" s="1"/>
  <c r="K26" i="1"/>
  <c r="E11" i="2" s="1"/>
  <c r="C11" i="2" s="1"/>
  <c r="K19" i="1"/>
  <c r="E9" i="2" s="1"/>
  <c r="D9" i="2" s="1"/>
  <c r="D13" i="2"/>
  <c r="C13" i="2"/>
  <c r="D11" i="2" l="1"/>
  <c r="C9" i="2"/>
  <c r="D7" i="2"/>
  <c r="K32" i="1"/>
  <c r="E5" i="2"/>
  <c r="D5" i="2" l="1"/>
  <c r="D14" i="2" s="1"/>
  <c r="C5" i="2"/>
  <c r="C14" i="2" s="1"/>
  <c r="E14" i="2"/>
  <c r="E15" i="2" s="1"/>
</calcChain>
</file>

<file path=xl/sharedStrings.xml><?xml version="1.0" encoding="utf-8"?>
<sst xmlns="http://schemas.openxmlformats.org/spreadsheetml/2006/main" count="187" uniqueCount="142">
  <si>
    <t>SERVIÇOS COMPLEMENTARES</t>
  </si>
  <si>
    <t>1.1</t>
  </si>
  <si>
    <t>1.2</t>
  </si>
  <si>
    <t>1.3</t>
  </si>
  <si>
    <t>1.4</t>
  </si>
  <si>
    <t>1.5</t>
  </si>
  <si>
    <t xml:space="preserve">28,00%
</t>
  </si>
  <si>
    <t>1.6</t>
  </si>
  <si>
    <t>1.7</t>
  </si>
  <si>
    <t>1.8</t>
  </si>
  <si>
    <t>1</t>
  </si>
  <si>
    <t>2</t>
  </si>
  <si>
    <t>3</t>
  </si>
  <si>
    <t>4</t>
  </si>
  <si>
    <t>URBA - URBANIZAÇÃO</t>
  </si>
  <si>
    <t>Próprio</t>
  </si>
  <si>
    <t>PLACA DE OBRA EM CHAPA DE ACO GALVANIZADO</t>
  </si>
  <si>
    <t>H</t>
  </si>
  <si>
    <t>M</t>
  </si>
  <si>
    <t>CORRIMAO EM TUBO ACO GALVANIZADO 2 1/2", CONFORME PROJETO, FIXADO EM GUARDA CORPO DE CONCRETO</t>
  </si>
  <si>
    <t>m</t>
  </si>
  <si>
    <t>MES</t>
  </si>
  <si>
    <t>SEINFRA</t>
  </si>
  <si>
    <t>Banco</t>
  </si>
  <si>
    <t>dia</t>
  </si>
  <si>
    <t>LIMPEZA FINAL DA OBRA</t>
  </si>
  <si>
    <t>9537</t>
  </si>
  <si>
    <t>88489</t>
  </si>
  <si>
    <t>M. O.</t>
  </si>
  <si>
    <t xml:space="preserve">ORSE - 09/2016 - SE
SETOP - 06/2016 - MG
IOPES - 09/2016 - ES
SIURB - 07/2016 - SP
SUDECAP - 06/2016 - MG
FDE - 10/2016 - SP
CPOS - 03/2017 - SP
AGETOP CIVIL - 10/2016 - GO
</t>
  </si>
  <si>
    <t>m²</t>
  </si>
  <si>
    <t>Und</t>
  </si>
  <si>
    <t>PINT - PINTURAS</t>
  </si>
  <si>
    <t>ORÇAMENTO, CRONOGRAMA E VISITA TÉCNICA</t>
  </si>
  <si>
    <t>PINTURA</t>
  </si>
  <si>
    <t>DEM-ALA-005</t>
  </si>
  <si>
    <t>SEDI - SERVIÇOS DIVERSOS</t>
  </si>
  <si>
    <t>00000001</t>
  </si>
  <si>
    <t>PINTURA EXTERNA</t>
  </si>
  <si>
    <t>4.025</t>
  </si>
  <si>
    <t>BARRACAO DE OBRA PARA ALOJAMENTO/ESCRITORIO, PISO EM PINHO 3A, PAREDES EM COMPENSADO 10MM, COBERTURA EM TELHA FIBROCIMENTO 6MM, INCLUSO INSTALACOES ELETRICAS E ESQUADRIAS. REAPROVEITADO 5 VEZES</t>
  </si>
  <si>
    <t>SINAPI</t>
  </si>
  <si>
    <t>Descrição</t>
  </si>
  <si>
    <t>C3102</t>
  </si>
  <si>
    <t>1.006</t>
  </si>
  <si>
    <t>73805/001</t>
  </si>
  <si>
    <t>Código</t>
  </si>
  <si>
    <t>SETOP</t>
  </si>
  <si>
    <t>CANT - CANTEIRO DE OBRAS</t>
  </si>
  <si>
    <t xml:space="preserve"> REFORMA PONTE</t>
  </si>
  <si>
    <t>REMOÇÃO DE GUARDA-CORPO METÁLICO EXISTENTE</t>
  </si>
  <si>
    <t>Tipo</t>
  </si>
  <si>
    <t>SERVIÇOS PRELIMINARES E TÉCNICOS</t>
  </si>
  <si>
    <t>Total</t>
  </si>
  <si>
    <t>ORSE</t>
  </si>
  <si>
    <t>44.01.05</t>
  </si>
  <si>
    <t>LIMPEZA PERMANENTE DA OBRA</t>
  </si>
  <si>
    <t>BARRACAO PARA DEPOSITO EM TABUAS DE MADEIRA, COBERTURA EM FIBROCIMENTO 4 MM,  INCLUSO PISO ARGAMASSA TRAÇO 1:6 (CIMENTO E AREIA)</t>
  </si>
  <si>
    <t>TAPUME DE CHAPA DE MADEIRA COMPENSADA, E= 6MM, COM PINTURA A CAL E REAPROVEITAMENTO</t>
  </si>
  <si>
    <t>MAO DE OBRA</t>
  </si>
  <si>
    <t>ENGENHEIRO CIVIL DE OBRA JUNIOR COM ENCARGOS COMPLEMENTARES</t>
  </si>
  <si>
    <t>Encargos Sociais</t>
  </si>
  <si>
    <t>74072/002</t>
  </si>
  <si>
    <t>Descrição do Orçamento</t>
  </si>
  <si>
    <t>Quant.</t>
  </si>
  <si>
    <t>Totais -&gt;</t>
  </si>
  <si>
    <t>FUNDO PREPARADOR PRIMER SINTETICO, PARA ESTRUTURA METALICA, UMA DEMÃO, ESPESSURA DE 25 MICRA</t>
  </si>
  <si>
    <t>4.1</t>
  </si>
  <si>
    <t>4.2</t>
  </si>
  <si>
    <t>Valor Unit com BDI</t>
  </si>
  <si>
    <t>74220/001</t>
  </si>
  <si>
    <t>Item</t>
  </si>
  <si>
    <t>GRADIL COM 4 VINCOS RE REFORÇO, MALHA 50X200 MM MEDINDO 2,50 X 2,03 (COMPRIMENTO X ALTURA), MONTANTES 100X100 MM COM PINTURA ELETROSTÁTICA NA COR PADRÃO E H= 2,23M, MODELO SIGRADI MAX OU EQUIVALENTE CONFORME ESPECIFICAÇÃO</t>
  </si>
  <si>
    <t>3967</t>
  </si>
  <si>
    <t>73806/001</t>
  </si>
  <si>
    <t>Tratamentos de Superfícies</t>
  </si>
  <si>
    <t>B.D.I.</t>
  </si>
  <si>
    <t>74209/001</t>
  </si>
  <si>
    <t>3.1</t>
  </si>
  <si>
    <t>3.1.1</t>
  </si>
  <si>
    <t>3.1.2</t>
  </si>
  <si>
    <t>3.1.3</t>
  </si>
  <si>
    <t>SERP - SERVIÇOS PRELIMINARES</t>
  </si>
  <si>
    <t>Planilha Orçamentária Sintética</t>
  </si>
  <si>
    <t>MESTRE DE OBRAS COM ENCARGOS COMPLEMENTARES</t>
  </si>
  <si>
    <t>APLICAÇÃO MANUAL DE PINTURA COM TINTA LÁTEX ACRÍLICA EM PAREDES, DUAS DEMÃOS. AF_06/2014</t>
  </si>
  <si>
    <t xml:space="preserve">_______________________________________________________________
Universidade Federal de Santa Maria
</t>
  </si>
  <si>
    <t>TECNICO DE SEGURANCA</t>
  </si>
  <si>
    <t>PINTURA ESMALTE BRILHANTE (2 DEMAOS) SOBRE SUPERFICIE METALICA, INCLUSIVE PROTECAO COM ZARCAO (1 DEMAO)</t>
  </si>
  <si>
    <t>Remoção de pintura com aplicação 01 demão de removedor de tinta, marca Coral ou similar</t>
  </si>
  <si>
    <t>84660</t>
  </si>
  <si>
    <t>RECUPERAÇÃO DE GUARDA CORPO DE CONCRETO NO TRECHO CEDIDO</t>
  </si>
  <si>
    <t>Bancos Utilizados</t>
  </si>
  <si>
    <t>REMOÇÃO E LIMPEZA</t>
  </si>
  <si>
    <t>LIMPEZA DE SUPERFICIES COM JATO DE ALTA PRESSAO DE AR E AGUA</t>
  </si>
  <si>
    <t>6067</t>
  </si>
  <si>
    <t>ESQV - ESQUADRIAS/FERRAGENS/VIDROS</t>
  </si>
  <si>
    <t>0,0% - Desonerada</t>
  </si>
  <si>
    <t>2.1</t>
  </si>
  <si>
    <t>2.2</t>
  </si>
  <si>
    <t>APLICAÇÃO MANUAL DE FUNDO SELADOR ACRÍLICO EM PAREDES EXTERNAS . AF_06/2014</t>
  </si>
  <si>
    <t>GUARDA CORPO</t>
  </si>
  <si>
    <t>74210/001</t>
  </si>
  <si>
    <t>90777</t>
  </si>
  <si>
    <t>88415</t>
  </si>
  <si>
    <t>SUDECAP</t>
  </si>
  <si>
    <t>MAT</t>
  </si>
  <si>
    <t>90780</t>
  </si>
  <si>
    <t>1.9</t>
  </si>
  <si>
    <t>3.1.4</t>
  </si>
  <si>
    <t>3.1.5</t>
  </si>
  <si>
    <t>5.1</t>
  </si>
  <si>
    <t>5.2</t>
  </si>
  <si>
    <t>CRONOGRAMA FÍSICO-FINANCEIRO</t>
  </si>
  <si>
    <t>It</t>
  </si>
  <si>
    <t>DESCRIÇÃO</t>
  </si>
  <si>
    <t>30 dias</t>
  </si>
  <si>
    <t>60 dias</t>
  </si>
  <si>
    <t>TOTAL</t>
  </si>
  <si>
    <t>TOTAL GERAL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</si>
  <si>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</si>
  <si>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</si>
  <si>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</si>
  <si>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</si>
  <si>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</si>
  <si>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</si>
  <si>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</si>
  <si>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</si>
  <si>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</si>
  <si>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</si>
  <si>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</si>
  <si>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</si>
  <si>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</si>
  <si>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</si>
  <si>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</si>
  <si>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</si>
  <si>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</si>
  <si>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</si>
  <si>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</si>
  <si>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</si>
  <si>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</si>
  <si>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BDI=((((1+(AC+S+R+G)/100)x(1+DF/100)x(1+L/100)) / (1-I/100))-1)x100 = 28,00%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</si>
</sst>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R\$\ #,##0.00"/>
  </numFmts>
  <fonts count="2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2"/>
      <name val="ZapfHumnst BT"/>
      <family val="2"/>
    </font>
    <font>
      <sz val="12"/>
      <name val="ZapfHumnst BT"/>
      <family val="2"/>
    </font>
    <font>
      <b/>
      <sz val="8"/>
      <name val="ZapfHumnst BT"/>
      <family val="2"/>
    </font>
    <font>
      <b/>
      <sz val="9"/>
      <name val="ZapfHumnst BT"/>
      <family val="2"/>
    </font>
    <font>
      <b/>
      <sz val="10"/>
      <name val="ZapfHumnst BT"/>
      <family val="2"/>
    </font>
    <font>
      <sz val="8"/>
      <name val="ZapfHumnst BT"/>
      <family val="2"/>
    </font>
    <font>
      <b/>
      <sz val="8"/>
      <color indexed="10"/>
      <name val="ZapfHumnst BT"/>
      <family val="2"/>
    </font>
    <font>
      <b/>
      <sz val="10"/>
      <color indexed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</fonts>
  <fills count="27">
    <fill>
      <patternFill patternType="none"/>
    </fill>
    <fill>
      <patternFill patternType="gray125"/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 style="thin">
        <color rgb="FFCCCCCC"/>
      </right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5">
    <xf numFmtId="0" fontId="0" fillId="0" borderId="0" xfId="0"/>
    <xf numFmtId="4" fontId="2" fillId="2" borderId="1" xfId="0" applyNumberFormat="1" applyFont="1" applyFill="1" applyBorder="1" applyAlignment="1">
      <alignment horizontal="right" vertical="top" wrapText="1"/>
    </xf>
    <xf numFmtId="0" fontId="1" fillId="0" borderId="0" xfId="0" applyFont="1"/>
    <xf numFmtId="164" fontId="3" fillId="3" borderId="0" xfId="0" applyNumberFormat="1" applyFont="1" applyFill="1" applyAlignment="1">
      <alignment horizontal="right" vertical="top" wrapText="1"/>
    </xf>
    <xf numFmtId="0" fontId="1" fillId="4" borderId="0" xfId="0" applyFont="1" applyFill="1" applyAlignment="1">
      <alignment vertical="top" wrapText="1"/>
    </xf>
    <xf numFmtId="0" fontId="1" fillId="5" borderId="2" xfId="0" applyFont="1" applyFill="1" applyBorder="1" applyAlignment="1">
      <alignment horizontal="right"/>
    </xf>
    <xf numFmtId="4" fontId="4" fillId="7" borderId="4" xfId="0" applyNumberFormat="1" applyFont="1" applyFill="1" applyBorder="1" applyAlignment="1">
      <alignment horizontal="right" vertical="top" wrapText="1"/>
    </xf>
    <xf numFmtId="0" fontId="3" fillId="8" borderId="0" xfId="0" applyFont="1" applyFill="1" applyAlignment="1">
      <alignment horizontal="right" vertical="top" wrapText="1"/>
    </xf>
    <xf numFmtId="0" fontId="1" fillId="10" borderId="6" xfId="0" applyFont="1" applyFill="1" applyBorder="1" applyAlignment="1">
      <alignment horizontal="right"/>
    </xf>
    <xf numFmtId="0" fontId="4" fillId="11" borderId="7" xfId="0" applyFont="1" applyFill="1" applyBorder="1" applyAlignment="1">
      <alignment horizontal="center" vertical="top" wrapText="1"/>
    </xf>
    <xf numFmtId="0" fontId="1" fillId="12" borderId="8" xfId="0" applyFont="1" applyFill="1" applyBorder="1" applyAlignment="1">
      <alignment horizontal="right"/>
    </xf>
    <xf numFmtId="4" fontId="5" fillId="0" borderId="10" xfId="0" applyNumberFormat="1" applyFont="1" applyBorder="1" applyAlignment="1">
      <alignment horizontal="right" vertical="top" wrapText="1"/>
    </xf>
    <xf numFmtId="0" fontId="2" fillId="14" borderId="11" xfId="0" applyFont="1" applyFill="1" applyBorder="1" applyAlignment="1">
      <alignment vertical="top" wrapText="1"/>
    </xf>
    <xf numFmtId="0" fontId="6" fillId="16" borderId="0" xfId="0" applyFont="1" applyFill="1" applyAlignment="1">
      <alignment vertical="top" wrapText="1"/>
    </xf>
    <xf numFmtId="0" fontId="1" fillId="19" borderId="14" xfId="0" applyFont="1" applyFill="1" applyBorder="1" applyAlignment="1">
      <alignment horizontal="center" vertical="top" wrapText="1"/>
    </xf>
    <xf numFmtId="0" fontId="5" fillId="0" borderId="0" xfId="0" applyFont="1"/>
    <xf numFmtId="0" fontId="4" fillId="22" borderId="16" xfId="0" applyFont="1" applyFill="1" applyBorder="1" applyAlignment="1">
      <alignment vertical="top" wrapText="1"/>
    </xf>
    <xf numFmtId="4" fontId="3" fillId="8" borderId="0" xfId="0" applyNumberFormat="1" applyFont="1" applyFill="1" applyAlignment="1">
      <alignment horizontal="right" vertical="top" wrapText="1"/>
    </xf>
    <xf numFmtId="0" fontId="7" fillId="0" borderId="0" xfId="1"/>
    <xf numFmtId="0" fontId="10" fillId="23" borderId="17" xfId="1" applyFont="1" applyFill="1" applyBorder="1" applyAlignment="1">
      <alignment horizontal="center" vertical="center" wrapText="1"/>
    </xf>
    <xf numFmtId="0" fontId="11" fillId="23" borderId="17" xfId="1" applyFont="1" applyFill="1" applyBorder="1" applyAlignment="1">
      <alignment horizontal="center" vertical="center" wrapText="1"/>
    </xf>
    <xf numFmtId="4" fontId="11" fillId="23" borderId="17" xfId="1" applyNumberFormat="1" applyFont="1" applyFill="1" applyBorder="1" applyAlignment="1">
      <alignment horizontal="center" vertical="center" wrapText="1"/>
    </xf>
    <xf numFmtId="9" fontId="10" fillId="0" borderId="17" xfId="1" applyNumberFormat="1" applyFont="1" applyBorder="1" applyAlignment="1">
      <alignment horizontal="center" vertical="center" wrapText="1"/>
    </xf>
    <xf numFmtId="4" fontId="10" fillId="0" borderId="17" xfId="1" applyNumberFormat="1" applyFont="1" applyBorder="1" applyAlignment="1">
      <alignment horizontal="center" vertical="center" wrapText="1"/>
    </xf>
    <xf numFmtId="4" fontId="10" fillId="24" borderId="17" xfId="1" applyNumberFormat="1" applyFont="1" applyFill="1" applyBorder="1" applyAlignment="1">
      <alignment horizontal="center" vertical="center" wrapText="1"/>
    </xf>
    <xf numFmtId="0" fontId="12" fillId="0" borderId="17" xfId="1" applyFont="1" applyBorder="1" applyAlignment="1">
      <alignment horizontal="center" vertical="center" wrapText="1"/>
    </xf>
    <xf numFmtId="4" fontId="10" fillId="0" borderId="17" xfId="1" applyNumberFormat="1" applyFont="1" applyBorder="1" applyAlignment="1">
      <alignment horizontal="center" wrapText="1"/>
    </xf>
    <xf numFmtId="4" fontId="7" fillId="0" borderId="0" xfId="1" applyNumberFormat="1"/>
    <xf numFmtId="4" fontId="12" fillId="0" borderId="17" xfId="1" applyNumberFormat="1" applyFont="1" applyBorder="1" applyAlignment="1">
      <alignment horizontal="center" vertical="center" wrapText="1"/>
    </xf>
    <xf numFmtId="4" fontId="13" fillId="0" borderId="17" xfId="1" applyNumberFormat="1" applyFont="1" applyBorder="1" applyAlignment="1">
      <alignment horizontal="center" vertical="center" wrapText="1"/>
    </xf>
    <xf numFmtId="4" fontId="14" fillId="0" borderId="17" xfId="1" applyNumberFormat="1" applyFont="1" applyBorder="1" applyAlignment="1">
      <alignment horizontal="center" vertical="center" wrapText="1"/>
    </xf>
    <xf numFmtId="4" fontId="15" fillId="25" borderId="17" xfId="0" applyNumberFormat="1" applyFont="1" applyFill="1" applyBorder="1" applyAlignment="1" applyProtection="1">
      <alignment horizontal="center" vertical="top" wrapText="1"/>
      <protection locked="0"/>
    </xf>
    <xf numFmtId="4" fontId="16" fillId="25" borderId="17" xfId="0" applyNumberFormat="1" applyFont="1" applyFill="1" applyBorder="1" applyAlignment="1" applyProtection="1">
      <alignment horizontal="left" vertical="top" wrapText="1"/>
      <protection locked="0"/>
    </xf>
    <xf numFmtId="0" fontId="16" fillId="0" borderId="17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center" vertical="top" wrapText="1"/>
    </xf>
    <xf numFmtId="4" fontId="19" fillId="0" borderId="17" xfId="0" applyNumberFormat="1" applyFont="1" applyBorder="1" applyAlignment="1">
      <alignment horizontal="center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center" vertical="top" wrapText="1"/>
    </xf>
    <xf numFmtId="4" fontId="16" fillId="26" borderId="17" xfId="0" applyNumberFormat="1" applyFont="1" applyFill="1" applyBorder="1" applyAlignment="1" applyProtection="1">
      <alignment horizontal="center" vertical="center" wrapText="1"/>
      <protection locked="0"/>
    </xf>
    <xf numFmtId="49" fontId="18" fillId="26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>
      <alignment vertical="top" wrapText="1"/>
    </xf>
    <xf numFmtId="0" fontId="6" fillId="16" borderId="0" xfId="0" applyFont="1" applyFill="1" applyAlignment="1">
      <alignment vertical="top" wrapText="1"/>
    </xf>
    <xf numFmtId="0" fontId="3" fillId="15" borderId="0" xfId="0" applyFont="1" applyFill="1" applyAlignment="1">
      <alignment horizontal="center" vertical="top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49" fontId="18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21" borderId="0" xfId="0" applyFont="1" applyFill="1" applyAlignment="1">
      <alignment horizontal="center" vertical="top" wrapText="1"/>
    </xf>
    <xf numFmtId="0" fontId="1" fillId="9" borderId="5" xfId="0" applyFont="1" applyFill="1" applyBorder="1" applyAlignment="1">
      <alignment vertical="top" wrapText="1"/>
    </xf>
    <xf numFmtId="0" fontId="1" fillId="13" borderId="9" xfId="0" applyFont="1" applyFill="1" applyBorder="1" applyAlignment="1">
      <alignment vertical="top" wrapText="1"/>
    </xf>
    <xf numFmtId="0" fontId="1" fillId="20" borderId="15" xfId="0" applyFont="1" applyFill="1" applyBorder="1" applyAlignment="1">
      <alignment horizontal="right" vertical="top" wrapText="1"/>
    </xf>
    <xf numFmtId="0" fontId="1" fillId="17" borderId="12" xfId="0" applyFont="1" applyFill="1" applyBorder="1" applyAlignment="1">
      <alignment horizontal="right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18" borderId="13" xfId="0" applyFont="1" applyFill="1" applyBorder="1" applyAlignment="1">
      <alignment horizontal="center" vertical="top" wrapText="1"/>
    </xf>
    <xf numFmtId="0" fontId="1" fillId="19" borderId="14" xfId="0" applyFont="1" applyFill="1" applyBorder="1" applyAlignment="1">
      <alignment horizontal="center" vertical="top" wrapText="1"/>
    </xf>
    <xf numFmtId="0" fontId="8" fillId="0" borderId="17" xfId="1" applyFont="1" applyBorder="1" applyAlignment="1">
      <alignment horizontal="center" vertical="center" wrapText="1"/>
    </xf>
    <xf numFmtId="49" fontId="9" fillId="0" borderId="18" xfId="1" applyNumberFormat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4" fontId="12" fillId="0" borderId="17" xfId="1" applyNumberFormat="1" applyFont="1" applyBorder="1" applyAlignment="1">
      <alignment horizontal="center" vertical="center" wrapText="1"/>
    </xf>
  </cellXfs>
  <cellStyles count="2">
    <cellStyle name="Normal" xfId="0" builtinId="0"/>
    <cellStyle name="Normal 4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ITORIA/NTE/Licita&#231;&#227;o/ORC%20ESTACIONAMENTO%20COM%20VAL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"/>
      <sheetName val="Orçamento Sintético"/>
    </sheetNames>
    <sheetDataSet>
      <sheetData sheetId="0"/>
      <sheetData sheetId="1">
        <row r="6">
          <cell r="D6" t="str">
            <v>SERVIÇOS PRELIMINARES</v>
          </cell>
        </row>
        <row r="24">
          <cell r="D24" t="str">
            <v>SERVIÇOS COMPLEMENTARES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48"/>
  <sheetViews>
    <sheetView view="pageBreakPreview" zoomScaleNormal="100" zoomScaleSheetLayoutView="100" workbookViewId="0">
      <selection activeCell="P3" sqref="P3"/>
    </sheetView>
  </sheetViews>
  <sheetFormatPr defaultColWidth="9.140625" defaultRowHeight="15"/>
  <cols>
    <col min="1" max="1" width="9.7109375" customWidth="1"/>
    <col min="2" max="2" width="11.7109375" customWidth="1"/>
    <col min="3" max="3" width="9.7109375" customWidth="1"/>
    <col min="4" max="4" width="58.5703125" customWidth="1"/>
    <col min="5" max="5" width="27.28515625" customWidth="1"/>
    <col min="6" max="6" width="5.85546875" customWidth="1"/>
  </cols>
  <sheetData>
    <row r="1" spans="1:13">
      <c r="A1" s="44" t="s">
        <v>63</v>
      </c>
      <c r="B1" s="44"/>
      <c r="C1" s="44"/>
      <c r="D1" s="44"/>
      <c r="E1" s="4" t="s">
        <v>92</v>
      </c>
      <c r="F1" s="44" t="s">
        <v>76</v>
      </c>
      <c r="G1" s="44"/>
      <c r="H1" s="44" t="s">
        <v>61</v>
      </c>
      <c r="I1" s="44"/>
      <c r="J1" s="44"/>
      <c r="K1" s="44"/>
    </row>
    <row r="2" spans="1:13" ht="99.95" customHeight="1">
      <c r="A2" s="45" t="s">
        <v>49</v>
      </c>
      <c r="B2" s="45"/>
      <c r="C2" s="45"/>
      <c r="D2" s="45"/>
      <c r="E2" s="13" t="s">
        <v>29</v>
      </c>
      <c r="F2" s="45" t="s">
        <v>6</v>
      </c>
      <c r="G2" s="45"/>
      <c r="H2" s="45" t="s">
        <v>97</v>
      </c>
      <c r="I2" s="45"/>
      <c r="J2" s="45"/>
      <c r="K2" s="45"/>
    </row>
    <row r="3" spans="1:13" ht="15" customHeight="1">
      <c r="A3" s="51" t="s">
        <v>83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3" s="2" customFormat="1" ht="12.6" customHeight="1">
      <c r="A4" s="52" t="s">
        <v>71</v>
      </c>
      <c r="B4" s="52" t="s">
        <v>46</v>
      </c>
      <c r="C4" s="52" t="s">
        <v>23</v>
      </c>
      <c r="D4" s="52" t="s">
        <v>42</v>
      </c>
      <c r="E4" s="52" t="s">
        <v>51</v>
      </c>
      <c r="F4" s="52" t="s">
        <v>31</v>
      </c>
      <c r="G4" s="54" t="s">
        <v>64</v>
      </c>
      <c r="H4" s="56" t="s">
        <v>69</v>
      </c>
      <c r="I4" s="57"/>
      <c r="J4" s="58"/>
      <c r="K4" s="14"/>
    </row>
    <row r="5" spans="1:13" s="2" customFormat="1" ht="12">
      <c r="A5" s="53"/>
      <c r="B5" s="53"/>
      <c r="C5" s="53"/>
      <c r="D5" s="53"/>
      <c r="E5" s="53"/>
      <c r="F5" s="53"/>
      <c r="G5" s="55"/>
      <c r="H5" s="10" t="s">
        <v>28</v>
      </c>
      <c r="I5" s="8" t="s">
        <v>106</v>
      </c>
      <c r="J5" s="8" t="s">
        <v>53</v>
      </c>
      <c r="K5" s="5" t="s">
        <v>53</v>
      </c>
    </row>
    <row r="6" spans="1:13" s="15" customFormat="1" ht="15" customHeight="1">
      <c r="A6" s="12" t="s">
        <v>10</v>
      </c>
      <c r="B6" s="12"/>
      <c r="C6" s="12"/>
      <c r="D6" s="12" t="s">
        <v>52</v>
      </c>
      <c r="E6" s="12"/>
      <c r="F6" s="12"/>
      <c r="G6" s="1"/>
      <c r="H6" s="1"/>
      <c r="I6" s="1"/>
      <c r="J6" s="1"/>
      <c r="K6" s="1">
        <f>SUM(K7:K15)</f>
        <v>42816.661999999997</v>
      </c>
      <c r="L6" s="11"/>
      <c r="M6" s="11"/>
    </row>
    <row r="7" spans="1:13" s="15" customFormat="1" ht="15" customHeight="1">
      <c r="A7" s="16" t="s">
        <v>1</v>
      </c>
      <c r="B7" s="16" t="s">
        <v>37</v>
      </c>
      <c r="C7" s="16" t="s">
        <v>15</v>
      </c>
      <c r="D7" s="16" t="s">
        <v>33</v>
      </c>
      <c r="E7" s="16" t="s">
        <v>82</v>
      </c>
      <c r="F7" s="9" t="s">
        <v>30</v>
      </c>
      <c r="G7" s="6">
        <v>1700</v>
      </c>
      <c r="H7" s="6">
        <v>0.51</v>
      </c>
      <c r="I7" s="6">
        <v>0</v>
      </c>
      <c r="J7" s="6">
        <f>H7+I7</f>
        <v>0.51</v>
      </c>
      <c r="K7" s="6">
        <f>J7*G7</f>
        <v>867</v>
      </c>
      <c r="L7" s="11"/>
      <c r="M7" s="11"/>
    </row>
    <row r="8" spans="1:13" s="15" customFormat="1" ht="15" customHeight="1">
      <c r="A8" s="16" t="s">
        <v>2</v>
      </c>
      <c r="B8" s="16" t="s">
        <v>103</v>
      </c>
      <c r="C8" s="16" t="s">
        <v>41</v>
      </c>
      <c r="D8" s="16" t="s">
        <v>60</v>
      </c>
      <c r="E8" s="16" t="s">
        <v>36</v>
      </c>
      <c r="F8" s="9" t="s">
        <v>17</v>
      </c>
      <c r="G8" s="6">
        <v>44</v>
      </c>
      <c r="H8" s="6">
        <v>81.040000000000006</v>
      </c>
      <c r="I8" s="6">
        <v>0.32</v>
      </c>
      <c r="J8" s="6">
        <f t="shared" ref="J8:J16" si="0">H8+I8</f>
        <v>81.36</v>
      </c>
      <c r="K8" s="6">
        <f>J8*G8</f>
        <v>3579.84</v>
      </c>
      <c r="L8" s="11"/>
      <c r="M8" s="11"/>
    </row>
    <row r="9" spans="1:13" s="15" customFormat="1" ht="15" customHeight="1">
      <c r="A9" s="16" t="s">
        <v>3</v>
      </c>
      <c r="B9" s="16" t="s">
        <v>107</v>
      </c>
      <c r="C9" s="16" t="s">
        <v>41</v>
      </c>
      <c r="D9" s="16" t="s">
        <v>84</v>
      </c>
      <c r="E9" s="16" t="s">
        <v>36</v>
      </c>
      <c r="F9" s="9" t="s">
        <v>17</v>
      </c>
      <c r="G9" s="6">
        <v>132</v>
      </c>
      <c r="H9" s="6">
        <v>69.040000000000006</v>
      </c>
      <c r="I9" s="6">
        <v>0.32</v>
      </c>
      <c r="J9" s="6">
        <f t="shared" si="0"/>
        <v>69.36</v>
      </c>
      <c r="K9" s="6">
        <f>J9*G9</f>
        <v>9155.52</v>
      </c>
      <c r="L9" s="11"/>
      <c r="M9" s="11"/>
    </row>
    <row r="10" spans="1:13" s="15" customFormat="1" ht="15" customHeight="1">
      <c r="A10" s="16" t="s">
        <v>4</v>
      </c>
      <c r="B10" s="16" t="s">
        <v>55</v>
      </c>
      <c r="C10" s="16" t="s">
        <v>105</v>
      </c>
      <c r="D10" s="16" t="s">
        <v>87</v>
      </c>
      <c r="E10" s="16" t="s">
        <v>59</v>
      </c>
      <c r="F10" s="9" t="s">
        <v>21</v>
      </c>
      <c r="G10" s="6">
        <v>2</v>
      </c>
      <c r="H10" s="6">
        <v>5818.18</v>
      </c>
      <c r="I10" s="6">
        <v>0</v>
      </c>
      <c r="J10" s="6">
        <f t="shared" si="0"/>
        <v>5818.18</v>
      </c>
      <c r="K10" s="6">
        <f t="shared" ref="K8:K15" si="1">J10*G10</f>
        <v>11636.36</v>
      </c>
      <c r="L10" s="11"/>
      <c r="M10" s="11"/>
    </row>
    <row r="11" spans="1:13" s="15" customFormat="1" ht="45" customHeight="1">
      <c r="A11" s="16" t="s">
        <v>5</v>
      </c>
      <c r="B11" s="16" t="s">
        <v>45</v>
      </c>
      <c r="C11" s="16" t="s">
        <v>41</v>
      </c>
      <c r="D11" s="16" t="s">
        <v>40</v>
      </c>
      <c r="E11" s="16" t="s">
        <v>48</v>
      </c>
      <c r="F11" s="9" t="s">
        <v>30</v>
      </c>
      <c r="G11" s="6">
        <v>30</v>
      </c>
      <c r="H11" s="6">
        <v>197.26</v>
      </c>
      <c r="I11" s="6">
        <v>137.19110000000001</v>
      </c>
      <c r="J11" s="6">
        <f t="shared" si="0"/>
        <v>334.4511</v>
      </c>
      <c r="K11" s="6">
        <f t="shared" si="1"/>
        <v>10033.532999999999</v>
      </c>
      <c r="L11" s="11"/>
      <c r="M11" s="11"/>
    </row>
    <row r="12" spans="1:13" s="15" customFormat="1" ht="15" customHeight="1">
      <c r="A12" s="16" t="s">
        <v>7</v>
      </c>
      <c r="B12" s="16" t="s">
        <v>77</v>
      </c>
      <c r="C12" s="16" t="s">
        <v>41</v>
      </c>
      <c r="D12" s="16" t="s">
        <v>16</v>
      </c>
      <c r="E12" s="16" t="s">
        <v>48</v>
      </c>
      <c r="F12" s="9" t="s">
        <v>30</v>
      </c>
      <c r="G12" s="6">
        <v>2</v>
      </c>
      <c r="H12" s="6">
        <v>37.094499999999996</v>
      </c>
      <c r="I12" s="6">
        <v>223.61</v>
      </c>
      <c r="J12" s="6">
        <f t="shared" si="0"/>
        <v>260.7045</v>
      </c>
      <c r="K12" s="6">
        <f t="shared" si="1"/>
        <v>521.40899999999999</v>
      </c>
      <c r="L12" s="11"/>
      <c r="M12" s="11"/>
    </row>
    <row r="13" spans="1:13" s="15" customFormat="1" ht="30" customHeight="1">
      <c r="A13" s="16" t="s">
        <v>8</v>
      </c>
      <c r="B13" s="16" t="s">
        <v>102</v>
      </c>
      <c r="C13" s="16" t="s">
        <v>41</v>
      </c>
      <c r="D13" s="16" t="s">
        <v>57</v>
      </c>
      <c r="E13" s="16" t="s">
        <v>48</v>
      </c>
      <c r="F13" s="9" t="s">
        <v>30</v>
      </c>
      <c r="G13" s="6">
        <v>10</v>
      </c>
      <c r="H13" s="6">
        <v>188.38</v>
      </c>
      <c r="I13" s="6">
        <v>208.04</v>
      </c>
      <c r="J13" s="6">
        <f t="shared" si="0"/>
        <v>396.41999999999996</v>
      </c>
      <c r="K13" s="6">
        <f t="shared" si="1"/>
        <v>3964.2</v>
      </c>
      <c r="L13" s="11"/>
      <c r="M13" s="11"/>
    </row>
    <row r="14" spans="1:13" s="15" customFormat="1" ht="22.5" customHeight="1">
      <c r="A14" s="16" t="s">
        <v>9</v>
      </c>
      <c r="B14" s="16" t="s">
        <v>70</v>
      </c>
      <c r="C14" s="16" t="s">
        <v>41</v>
      </c>
      <c r="D14" s="16" t="s">
        <v>58</v>
      </c>
      <c r="E14" s="16" t="s">
        <v>82</v>
      </c>
      <c r="F14" s="9" t="s">
        <v>30</v>
      </c>
      <c r="G14" s="6">
        <v>60</v>
      </c>
      <c r="H14" s="6">
        <v>26.32</v>
      </c>
      <c r="I14" s="6">
        <v>19.16</v>
      </c>
      <c r="J14" s="6">
        <f t="shared" si="0"/>
        <v>45.480000000000004</v>
      </c>
      <c r="K14" s="6">
        <f t="shared" si="1"/>
        <v>2728.8</v>
      </c>
      <c r="L14" s="11"/>
      <c r="M14" s="11"/>
    </row>
    <row r="15" spans="1:13" s="15" customFormat="1" ht="15" customHeight="1">
      <c r="A15" s="16" t="s">
        <v>108</v>
      </c>
      <c r="B15" s="16" t="s">
        <v>44</v>
      </c>
      <c r="C15" s="16" t="s">
        <v>15</v>
      </c>
      <c r="D15" s="16" t="s">
        <v>56</v>
      </c>
      <c r="E15" s="16" t="s">
        <v>82</v>
      </c>
      <c r="F15" s="9" t="s">
        <v>24</v>
      </c>
      <c r="G15" s="6">
        <v>60</v>
      </c>
      <c r="H15" s="6">
        <v>5.5</v>
      </c>
      <c r="I15" s="6">
        <v>0</v>
      </c>
      <c r="J15" s="6">
        <f t="shared" si="0"/>
        <v>5.5</v>
      </c>
      <c r="K15" s="6">
        <f t="shared" si="1"/>
        <v>330</v>
      </c>
      <c r="L15" s="11"/>
      <c r="M15" s="11"/>
    </row>
    <row r="16" spans="1:13" s="15" customFormat="1" ht="15" customHeight="1">
      <c r="A16" s="12" t="s">
        <v>11</v>
      </c>
      <c r="B16" s="12"/>
      <c r="C16" s="12"/>
      <c r="D16" s="12" t="s">
        <v>93</v>
      </c>
      <c r="E16" s="12"/>
      <c r="F16" s="12"/>
      <c r="G16" s="1"/>
      <c r="H16" s="1"/>
      <c r="I16" s="1"/>
      <c r="J16" s="1"/>
      <c r="K16" s="1">
        <f>SUM(K17:K18)</f>
        <v>4360.1665999999996</v>
      </c>
      <c r="L16" s="11"/>
      <c r="M16" s="11"/>
    </row>
    <row r="17" spans="1:13" s="15" customFormat="1" ht="15" customHeight="1">
      <c r="A17" s="16" t="s">
        <v>98</v>
      </c>
      <c r="B17" s="16" t="s">
        <v>35</v>
      </c>
      <c r="C17" s="16" t="s">
        <v>47</v>
      </c>
      <c r="D17" s="16" t="s">
        <v>50</v>
      </c>
      <c r="E17" s="16" t="s">
        <v>47</v>
      </c>
      <c r="F17" s="9" t="s">
        <v>30</v>
      </c>
      <c r="G17" s="6">
        <v>126</v>
      </c>
      <c r="H17" s="6">
        <v>7.4141000000000004</v>
      </c>
      <c r="I17" s="6">
        <v>2.56</v>
      </c>
      <c r="J17" s="6">
        <f t="shared" ref="J17" si="2">H17+I17</f>
        <v>9.9741</v>
      </c>
      <c r="K17" s="6">
        <f t="shared" ref="K17" si="3">J17*G17</f>
        <v>1256.7366</v>
      </c>
      <c r="L17" s="11"/>
      <c r="M17" s="11"/>
    </row>
    <row r="18" spans="1:13" s="15" customFormat="1" ht="15" customHeight="1">
      <c r="A18" s="16" t="s">
        <v>99</v>
      </c>
      <c r="B18" s="16" t="s">
        <v>74</v>
      </c>
      <c r="C18" s="16" t="s">
        <v>41</v>
      </c>
      <c r="D18" s="16" t="s">
        <v>94</v>
      </c>
      <c r="E18" s="16" t="s">
        <v>36</v>
      </c>
      <c r="F18" s="9" t="s">
        <v>30</v>
      </c>
      <c r="G18" s="6">
        <v>2200</v>
      </c>
      <c r="H18" s="6">
        <v>1.1006499999999999</v>
      </c>
      <c r="I18" s="6">
        <v>0.31</v>
      </c>
      <c r="J18" s="6">
        <f t="shared" ref="J18" si="4">H18+I18</f>
        <v>1.41065</v>
      </c>
      <c r="K18" s="6">
        <f t="shared" ref="K18" si="5">J18*G18</f>
        <v>3103.43</v>
      </c>
      <c r="L18" s="11"/>
      <c r="M18" s="11"/>
    </row>
    <row r="19" spans="1:13" s="15" customFormat="1" ht="15" customHeight="1">
      <c r="A19" s="12" t="s">
        <v>12</v>
      </c>
      <c r="B19" s="12"/>
      <c r="C19" s="12"/>
      <c r="D19" s="12" t="s">
        <v>34</v>
      </c>
      <c r="E19" s="12"/>
      <c r="F19" s="12"/>
      <c r="G19" s="1"/>
      <c r="H19" s="1"/>
      <c r="I19" s="1"/>
      <c r="J19" s="1"/>
      <c r="K19" s="1">
        <f>SUM(K21:K25)</f>
        <v>35583.148800000003</v>
      </c>
      <c r="L19" s="11"/>
      <c r="M19" s="11"/>
    </row>
    <row r="20" spans="1:13" s="15" customFormat="1" ht="15" customHeight="1">
      <c r="A20" s="12" t="s">
        <v>78</v>
      </c>
      <c r="B20" s="12"/>
      <c r="C20" s="12"/>
      <c r="D20" s="12" t="s">
        <v>38</v>
      </c>
      <c r="E20" s="12"/>
      <c r="F20" s="12"/>
      <c r="G20" s="1"/>
      <c r="H20" s="1"/>
      <c r="I20" s="1"/>
      <c r="J20" s="1"/>
      <c r="K20" s="1"/>
      <c r="L20" s="11"/>
      <c r="M20" s="11"/>
    </row>
    <row r="21" spans="1:13" s="15" customFormat="1" ht="15" customHeight="1">
      <c r="A21" s="16" t="s">
        <v>79</v>
      </c>
      <c r="B21" s="16" t="s">
        <v>104</v>
      </c>
      <c r="C21" s="16" t="s">
        <v>41</v>
      </c>
      <c r="D21" s="16" t="s">
        <v>100</v>
      </c>
      <c r="E21" s="16" t="s">
        <v>32</v>
      </c>
      <c r="F21" s="9" t="s">
        <v>30</v>
      </c>
      <c r="G21" s="6">
        <v>2200</v>
      </c>
      <c r="H21" s="6">
        <v>0.93</v>
      </c>
      <c r="I21" s="6">
        <v>2.42</v>
      </c>
      <c r="J21" s="6">
        <f t="shared" ref="J21" si="6">H21+I21</f>
        <v>3.35</v>
      </c>
      <c r="K21" s="6">
        <f t="shared" ref="K21" si="7">J21*G21</f>
        <v>7370</v>
      </c>
      <c r="L21" s="11"/>
      <c r="M21" s="11"/>
    </row>
    <row r="22" spans="1:13" s="15" customFormat="1" ht="22.5" customHeight="1">
      <c r="A22" s="16" t="s">
        <v>80</v>
      </c>
      <c r="B22" s="16" t="s">
        <v>27</v>
      </c>
      <c r="C22" s="16" t="s">
        <v>41</v>
      </c>
      <c r="D22" s="16" t="s">
        <v>85</v>
      </c>
      <c r="E22" s="16" t="s">
        <v>32</v>
      </c>
      <c r="F22" s="9" t="s">
        <v>30</v>
      </c>
      <c r="G22" s="6">
        <v>2200</v>
      </c>
      <c r="H22" s="6">
        <v>3.46</v>
      </c>
      <c r="I22" s="6">
        <v>6.66</v>
      </c>
      <c r="J22" s="6">
        <f t="shared" ref="J22:J25" si="8">H22+I22</f>
        <v>10.120000000000001</v>
      </c>
      <c r="K22" s="6">
        <f t="shared" ref="K22:K25" si="9">J22*G22</f>
        <v>22264.000000000004</v>
      </c>
      <c r="L22" s="11"/>
      <c r="M22" s="11"/>
    </row>
    <row r="23" spans="1:13" s="15" customFormat="1" ht="22.5" customHeight="1">
      <c r="A23" s="16" t="s">
        <v>81</v>
      </c>
      <c r="B23" s="16" t="s">
        <v>73</v>
      </c>
      <c r="C23" s="16" t="s">
        <v>54</v>
      </c>
      <c r="D23" s="16" t="s">
        <v>89</v>
      </c>
      <c r="E23" s="16" t="s">
        <v>75</v>
      </c>
      <c r="F23" s="9" t="s">
        <v>30</v>
      </c>
      <c r="G23" s="6">
        <v>330</v>
      </c>
      <c r="H23" s="6">
        <v>5.76</v>
      </c>
      <c r="I23" s="6">
        <v>3.93</v>
      </c>
      <c r="J23" s="6">
        <f t="shared" si="8"/>
        <v>9.69</v>
      </c>
      <c r="K23" s="6">
        <f t="shared" si="9"/>
        <v>3197.7</v>
      </c>
      <c r="L23" s="11"/>
      <c r="M23" s="11"/>
    </row>
    <row r="24" spans="1:13" s="15" customFormat="1" ht="22.5" customHeight="1">
      <c r="A24" s="16" t="s">
        <v>109</v>
      </c>
      <c r="B24" s="16" t="s">
        <v>90</v>
      </c>
      <c r="C24" s="16" t="s">
        <v>41</v>
      </c>
      <c r="D24" s="16" t="s">
        <v>66</v>
      </c>
      <c r="E24" s="16" t="s">
        <v>32</v>
      </c>
      <c r="F24" s="9" t="s">
        <v>30</v>
      </c>
      <c r="G24" s="6">
        <v>71</v>
      </c>
      <c r="H24" s="6">
        <v>1.5828</v>
      </c>
      <c r="I24" s="6">
        <v>5.23</v>
      </c>
      <c r="J24" s="6">
        <f t="shared" si="8"/>
        <v>6.8128000000000002</v>
      </c>
      <c r="K24" s="6">
        <f t="shared" si="9"/>
        <v>483.7088</v>
      </c>
      <c r="L24" s="11"/>
      <c r="M24" s="11"/>
    </row>
    <row r="25" spans="1:13" s="15" customFormat="1" ht="22.5" customHeight="1">
      <c r="A25" s="16" t="s">
        <v>110</v>
      </c>
      <c r="B25" s="16" t="s">
        <v>95</v>
      </c>
      <c r="C25" s="16" t="s">
        <v>41</v>
      </c>
      <c r="D25" s="16" t="s">
        <v>88</v>
      </c>
      <c r="E25" s="16" t="s">
        <v>32</v>
      </c>
      <c r="F25" s="9" t="s">
        <v>30</v>
      </c>
      <c r="G25" s="6">
        <v>71</v>
      </c>
      <c r="H25" s="6">
        <v>20.34</v>
      </c>
      <c r="I25" s="6">
        <v>11.6</v>
      </c>
      <c r="J25" s="6">
        <f t="shared" si="8"/>
        <v>31.939999999999998</v>
      </c>
      <c r="K25" s="6">
        <f t="shared" si="9"/>
        <v>2267.7399999999998</v>
      </c>
      <c r="L25" s="11"/>
      <c r="M25" s="11"/>
    </row>
    <row r="26" spans="1:13" s="15" customFormat="1" ht="15" customHeight="1">
      <c r="A26" s="12" t="s">
        <v>13</v>
      </c>
      <c r="B26" s="12"/>
      <c r="C26" s="12"/>
      <c r="D26" s="12" t="s">
        <v>101</v>
      </c>
      <c r="E26" s="12"/>
      <c r="F26" s="12"/>
      <c r="G26" s="1"/>
      <c r="H26" s="1"/>
      <c r="I26" s="1"/>
      <c r="J26" s="1"/>
      <c r="K26" s="1">
        <f>SUM(K27:K28)</f>
        <v>49135.089990000008</v>
      </c>
      <c r="L26" s="11"/>
      <c r="M26" s="11"/>
    </row>
    <row r="27" spans="1:13" s="15" customFormat="1" ht="22.5" customHeight="1">
      <c r="A27" s="16" t="s">
        <v>67</v>
      </c>
      <c r="B27" s="16" t="s">
        <v>62</v>
      </c>
      <c r="C27" s="16" t="s">
        <v>41</v>
      </c>
      <c r="D27" s="16" t="s">
        <v>19</v>
      </c>
      <c r="E27" s="16" t="s">
        <v>96</v>
      </c>
      <c r="F27" s="9" t="s">
        <v>18</v>
      </c>
      <c r="G27" s="6">
        <v>105</v>
      </c>
      <c r="H27" s="6">
        <v>36.613238000000003</v>
      </c>
      <c r="I27" s="6">
        <v>72.650000000000006</v>
      </c>
      <c r="J27" s="6">
        <f t="shared" ref="J27" si="10">H27+I27</f>
        <v>109.263238</v>
      </c>
      <c r="K27" s="6">
        <f t="shared" ref="K27" si="11">J27*G27</f>
        <v>11472.63999</v>
      </c>
      <c r="L27" s="11"/>
      <c r="M27" s="11"/>
    </row>
    <row r="28" spans="1:13" s="15" customFormat="1" ht="45" customHeight="1">
      <c r="A28" s="16" t="s">
        <v>68</v>
      </c>
      <c r="B28" s="16" t="s">
        <v>39</v>
      </c>
      <c r="C28" s="16" t="s">
        <v>15</v>
      </c>
      <c r="D28" s="16" t="s">
        <v>72</v>
      </c>
      <c r="E28" s="16" t="s">
        <v>14</v>
      </c>
      <c r="F28" s="9" t="s">
        <v>20</v>
      </c>
      <c r="G28" s="6">
        <v>105</v>
      </c>
      <c r="H28" s="6">
        <v>36.22</v>
      </c>
      <c r="I28" s="6">
        <v>322.47000000000003</v>
      </c>
      <c r="J28" s="6">
        <f t="shared" ref="J28" si="12">H28+I28</f>
        <v>358.69000000000005</v>
      </c>
      <c r="K28" s="6">
        <f t="shared" ref="K28" si="13">J28*G28</f>
        <v>37662.450000000004</v>
      </c>
      <c r="L28" s="11"/>
      <c r="M28" s="11"/>
    </row>
    <row r="29" spans="1:13" s="15" customFormat="1" ht="15" customHeight="1">
      <c r="A29" s="12">
        <v>5</v>
      </c>
      <c r="B29" s="12"/>
      <c r="C29" s="12"/>
      <c r="D29" s="12" t="s">
        <v>0</v>
      </c>
      <c r="E29" s="12"/>
      <c r="F29" s="12"/>
      <c r="G29" s="1"/>
      <c r="H29" s="1"/>
      <c r="I29" s="1"/>
      <c r="J29" s="1"/>
      <c r="K29" s="1">
        <f>SUM(K30:K31)</f>
        <v>1307.76874</v>
      </c>
      <c r="L29" s="11"/>
      <c r="M29" s="11"/>
    </row>
    <row r="30" spans="1:13" s="15" customFormat="1" ht="15" customHeight="1">
      <c r="A30" s="16" t="s">
        <v>111</v>
      </c>
      <c r="B30" s="16" t="s">
        <v>43</v>
      </c>
      <c r="C30" s="16" t="s">
        <v>22</v>
      </c>
      <c r="D30" s="16" t="s">
        <v>91</v>
      </c>
      <c r="E30" s="16" t="s">
        <v>22</v>
      </c>
      <c r="F30" s="9" t="s">
        <v>18</v>
      </c>
      <c r="G30" s="6">
        <v>3</v>
      </c>
      <c r="H30" s="6">
        <v>108.39</v>
      </c>
      <c r="I30" s="6">
        <v>125.02</v>
      </c>
      <c r="J30" s="6">
        <f t="shared" ref="J30" si="14">H30+I30</f>
        <v>233.41</v>
      </c>
      <c r="K30" s="6">
        <f t="shared" ref="K30" si="15">J30*G30</f>
        <v>700.23</v>
      </c>
      <c r="L30" s="11"/>
      <c r="M30" s="11"/>
    </row>
    <row r="31" spans="1:13" s="15" customFormat="1" ht="15" customHeight="1">
      <c r="A31" s="16" t="s">
        <v>112</v>
      </c>
      <c r="B31" s="16" t="s">
        <v>26</v>
      </c>
      <c r="C31" s="16" t="s">
        <v>41</v>
      </c>
      <c r="D31" s="16" t="s">
        <v>25</v>
      </c>
      <c r="E31" s="16" t="s">
        <v>36</v>
      </c>
      <c r="F31" s="9" t="s">
        <v>30</v>
      </c>
      <c r="G31" s="6">
        <v>283</v>
      </c>
      <c r="H31" s="6">
        <v>1.53678</v>
      </c>
      <c r="I31" s="6">
        <v>0.61</v>
      </c>
      <c r="J31" s="6">
        <f t="shared" ref="J31" si="16">H31+I31</f>
        <v>2.1467800000000001</v>
      </c>
      <c r="K31" s="6">
        <f t="shared" ref="K31" si="17">J31*G31</f>
        <v>607.53874000000008</v>
      </c>
      <c r="L31" s="11"/>
      <c r="M31" s="11"/>
    </row>
    <row r="32" spans="1:13">
      <c r="A32" s="7"/>
      <c r="B32" s="7"/>
      <c r="C32" s="7"/>
      <c r="D32" s="7"/>
      <c r="E32" s="7"/>
      <c r="F32" s="7"/>
      <c r="G32" s="7"/>
      <c r="H32" s="7"/>
      <c r="I32" s="7"/>
      <c r="J32" s="7" t="s">
        <v>65</v>
      </c>
      <c r="K32" s="17">
        <f>K6+K16+K19+K26+K29</f>
        <v>133202.83613000001</v>
      </c>
    </row>
    <row r="33" spans="1:11">
      <c r="A33" s="7"/>
      <c r="B33" s="7"/>
      <c r="C33" s="7"/>
      <c r="D33" s="7"/>
      <c r="E33" s="7"/>
      <c r="F33" s="7"/>
      <c r="G33" s="7"/>
      <c r="H33" s="7"/>
      <c r="I33" s="7"/>
      <c r="J33" s="7"/>
      <c r="K33" s="17"/>
    </row>
    <row r="34" spans="1:11">
      <c r="A34" s="31"/>
      <c r="B34" s="31"/>
      <c r="C34" s="31"/>
      <c r="D34" s="32" t="s">
        <v>120</v>
      </c>
      <c r="E34" s="31"/>
      <c r="F34" s="31"/>
      <c r="G34" s="7"/>
      <c r="H34" s="7"/>
      <c r="I34" s="7"/>
      <c r="J34" s="7"/>
      <c r="K34" s="17"/>
    </row>
    <row r="35" spans="1:11" ht="25.5">
      <c r="A35" s="33" t="s">
        <v>121</v>
      </c>
      <c r="B35" s="33"/>
      <c r="C35" s="33"/>
      <c r="D35" s="34" t="s">
        <v>122</v>
      </c>
      <c r="E35" s="35" t="s">
        <v>123</v>
      </c>
      <c r="F35" s="35" t="s">
        <v>124</v>
      </c>
      <c r="G35" s="7"/>
      <c r="H35" s="7"/>
      <c r="I35" s="7"/>
      <c r="J35" s="7"/>
      <c r="K35" s="17"/>
    </row>
    <row r="36" spans="1:11">
      <c r="A36" s="36">
        <v>1</v>
      </c>
      <c r="B36" s="36"/>
      <c r="C36" s="36"/>
      <c r="D36" s="37" t="s">
        <v>125</v>
      </c>
      <c r="E36" s="38" t="s">
        <v>126</v>
      </c>
      <c r="F36" s="39">
        <v>5.5</v>
      </c>
      <c r="G36" s="7"/>
      <c r="H36" s="7"/>
      <c r="I36" s="7"/>
      <c r="J36" s="7"/>
      <c r="K36" s="17"/>
    </row>
    <row r="37" spans="1:11">
      <c r="A37" s="36">
        <v>2</v>
      </c>
      <c r="B37" s="36"/>
      <c r="C37" s="36"/>
      <c r="D37" s="37" t="s">
        <v>127</v>
      </c>
      <c r="E37" s="38" t="s">
        <v>128</v>
      </c>
      <c r="F37" s="39">
        <v>0.5</v>
      </c>
      <c r="G37" s="7"/>
      <c r="H37" s="7"/>
      <c r="I37" s="7"/>
      <c r="J37" s="7"/>
      <c r="K37" s="17"/>
    </row>
    <row r="38" spans="1:11">
      <c r="A38" s="36">
        <v>3</v>
      </c>
      <c r="B38" s="36"/>
      <c r="C38" s="36"/>
      <c r="D38" s="37" t="s">
        <v>129</v>
      </c>
      <c r="E38" s="38" t="s">
        <v>130</v>
      </c>
      <c r="F38" s="39">
        <v>1.27</v>
      </c>
      <c r="G38" s="7"/>
      <c r="H38" s="7"/>
      <c r="I38" s="7"/>
      <c r="J38" s="7"/>
      <c r="K38" s="17"/>
    </row>
    <row r="39" spans="1:11">
      <c r="A39" s="36">
        <v>4</v>
      </c>
      <c r="B39" s="36"/>
      <c r="C39" s="36"/>
      <c r="D39" s="37" t="s">
        <v>131</v>
      </c>
      <c r="E39" s="38" t="s">
        <v>132</v>
      </c>
      <c r="F39" s="39">
        <v>0.4</v>
      </c>
      <c r="G39" s="7"/>
      <c r="H39" s="7"/>
      <c r="I39" s="7"/>
      <c r="J39" s="7"/>
      <c r="K39" s="17"/>
    </row>
    <row r="40" spans="1:11">
      <c r="A40" s="36">
        <v>5</v>
      </c>
      <c r="B40" s="36"/>
      <c r="C40" s="36"/>
      <c r="D40" s="37" t="s">
        <v>133</v>
      </c>
      <c r="E40" s="38" t="s">
        <v>134</v>
      </c>
      <c r="F40" s="39">
        <v>1.2</v>
      </c>
      <c r="G40" s="7"/>
      <c r="H40" s="7"/>
      <c r="I40" s="7"/>
      <c r="J40" s="7"/>
      <c r="K40" s="17"/>
    </row>
    <row r="41" spans="1:11">
      <c r="A41" s="36">
        <v>6</v>
      </c>
      <c r="B41" s="36"/>
      <c r="C41" s="36"/>
      <c r="D41" s="37" t="s">
        <v>135</v>
      </c>
      <c r="E41" s="38" t="s">
        <v>136</v>
      </c>
      <c r="F41" s="39">
        <v>9.07</v>
      </c>
      <c r="G41" s="7"/>
      <c r="H41" s="7"/>
      <c r="I41" s="7"/>
      <c r="J41" s="7"/>
      <c r="K41" s="17"/>
    </row>
    <row r="42" spans="1:11">
      <c r="A42" s="36">
        <v>7</v>
      </c>
      <c r="B42" s="36"/>
      <c r="C42" s="36"/>
      <c r="D42" s="37" t="s">
        <v>137</v>
      </c>
      <c r="E42" s="47" t="s">
        <v>138</v>
      </c>
      <c r="F42" s="39">
        <v>3</v>
      </c>
      <c r="G42" s="7"/>
      <c r="H42" s="7"/>
      <c r="I42" s="7"/>
      <c r="J42" s="7"/>
      <c r="K42" s="17"/>
    </row>
    <row r="43" spans="1:11">
      <c r="A43" s="36">
        <v>8</v>
      </c>
      <c r="B43" s="36"/>
      <c r="C43" s="36"/>
      <c r="D43" s="37" t="s">
        <v>139</v>
      </c>
      <c r="E43" s="48"/>
      <c r="F43" s="39">
        <v>0.65</v>
      </c>
      <c r="G43" s="7"/>
      <c r="H43" s="7"/>
      <c r="I43" s="7"/>
      <c r="J43" s="7"/>
      <c r="K43" s="17"/>
    </row>
    <row r="44" spans="1:11">
      <c r="A44" s="36">
        <v>9</v>
      </c>
      <c r="B44" s="36"/>
      <c r="C44" s="36"/>
      <c r="D44" s="37" t="s">
        <v>140</v>
      </c>
      <c r="E44" s="49"/>
      <c r="F44" s="39">
        <v>3.5</v>
      </c>
      <c r="G44" s="7"/>
      <c r="H44" s="7"/>
      <c r="I44" s="7"/>
      <c r="J44" s="7"/>
      <c r="K44" s="17"/>
    </row>
    <row r="45" spans="1:11" ht="15" customHeight="1">
      <c r="A45" s="36"/>
      <c r="B45" s="36"/>
      <c r="C45" s="36"/>
      <c r="D45" s="40" t="s">
        <v>118</v>
      </c>
      <c r="E45" s="41"/>
      <c r="F45" s="42">
        <f>((((1+(F36+F37+F38+F39)/100)*(1+F40/100)*(1+F41/100))/(1-(F42+F43+F44)/100))-1)*100</f>
        <v>27.99665808077545</v>
      </c>
      <c r="G45" s="7"/>
      <c r="H45" s="7"/>
      <c r="I45" s="7"/>
      <c r="J45" s="7"/>
      <c r="K45" s="3"/>
    </row>
    <row r="46" spans="1:11">
      <c r="A46" s="50" t="s">
        <v>141</v>
      </c>
      <c r="B46" s="50"/>
      <c r="C46" s="50"/>
      <c r="D46" s="50"/>
      <c r="E46" s="50"/>
      <c r="F46" s="50"/>
      <c r="G46" s="7"/>
      <c r="H46" s="7"/>
      <c r="I46" s="7"/>
      <c r="J46" s="7"/>
      <c r="K46" s="3"/>
    </row>
    <row r="47" spans="1:11">
      <c r="A47" s="43"/>
      <c r="B47" s="43"/>
      <c r="C47" s="43"/>
      <c r="D47" s="43"/>
      <c r="E47" s="43"/>
      <c r="F47" s="43"/>
      <c r="G47" s="7"/>
      <c r="H47" s="7"/>
      <c r="I47" s="7"/>
      <c r="J47" s="7"/>
      <c r="K47" s="3"/>
    </row>
    <row r="48" spans="1:11" ht="39.950000000000003" customHeight="1">
      <c r="A48" s="46" t="s">
        <v>86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</row>
  </sheetData>
  <mergeCells count="18">
    <mergeCell ref="A48:K48"/>
    <mergeCell ref="E42:E44"/>
    <mergeCell ref="A46:F46"/>
    <mergeCell ref="A3:K3"/>
    <mergeCell ref="A4:A5"/>
    <mergeCell ref="B4:B5"/>
    <mergeCell ref="C4:C5"/>
    <mergeCell ref="D4:D5"/>
    <mergeCell ref="E4:E5"/>
    <mergeCell ref="F4:F5"/>
    <mergeCell ref="G4:G5"/>
    <mergeCell ref="H4:J4"/>
    <mergeCell ref="A1:D1"/>
    <mergeCell ref="F1:G1"/>
    <mergeCell ref="H1:K1"/>
    <mergeCell ref="A2:D2"/>
    <mergeCell ref="F2:G2"/>
    <mergeCell ref="H2:K2"/>
  </mergeCells>
  <pageMargins left="0.25" right="0.25" top="0.75" bottom="0.75" header="0.3" footer="0.3"/>
  <pageSetup paperSize="9" scale="58" fitToHeight="0"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view="pageBreakPreview" zoomScaleNormal="100" zoomScaleSheetLayoutView="100" workbookViewId="0">
      <selection activeCell="H32" sqref="H32"/>
    </sheetView>
  </sheetViews>
  <sheetFormatPr defaultRowHeight="12.75"/>
  <cols>
    <col min="1" max="1" width="9.140625" style="18"/>
    <col min="2" max="2" width="32.85546875" style="18" customWidth="1"/>
    <col min="3" max="254" width="9.140625" style="18"/>
    <col min="255" max="255" width="32.85546875" style="18" customWidth="1"/>
    <col min="256" max="510" width="9.140625" style="18"/>
    <col min="511" max="511" width="32.85546875" style="18" customWidth="1"/>
    <col min="512" max="766" width="9.140625" style="18"/>
    <col min="767" max="767" width="32.85546875" style="18" customWidth="1"/>
    <col min="768" max="1022" width="9.140625" style="18"/>
    <col min="1023" max="1023" width="32.85546875" style="18" customWidth="1"/>
    <col min="1024" max="1278" width="9.140625" style="18"/>
    <col min="1279" max="1279" width="32.85546875" style="18" customWidth="1"/>
    <col min="1280" max="1534" width="9.140625" style="18"/>
    <col min="1535" max="1535" width="32.85546875" style="18" customWidth="1"/>
    <col min="1536" max="1790" width="9.140625" style="18"/>
    <col min="1791" max="1791" width="32.85546875" style="18" customWidth="1"/>
    <col min="1792" max="2046" width="9.140625" style="18"/>
    <col min="2047" max="2047" width="32.85546875" style="18" customWidth="1"/>
    <col min="2048" max="2302" width="9.140625" style="18"/>
    <col min="2303" max="2303" width="32.85546875" style="18" customWidth="1"/>
    <col min="2304" max="2558" width="9.140625" style="18"/>
    <col min="2559" max="2559" width="32.85546875" style="18" customWidth="1"/>
    <col min="2560" max="2814" width="9.140625" style="18"/>
    <col min="2815" max="2815" width="32.85546875" style="18" customWidth="1"/>
    <col min="2816" max="3070" width="9.140625" style="18"/>
    <col min="3071" max="3071" width="32.85546875" style="18" customWidth="1"/>
    <col min="3072" max="3326" width="9.140625" style="18"/>
    <col min="3327" max="3327" width="32.85546875" style="18" customWidth="1"/>
    <col min="3328" max="3582" width="9.140625" style="18"/>
    <col min="3583" max="3583" width="32.85546875" style="18" customWidth="1"/>
    <col min="3584" max="3838" width="9.140625" style="18"/>
    <col min="3839" max="3839" width="32.85546875" style="18" customWidth="1"/>
    <col min="3840" max="4094" width="9.140625" style="18"/>
    <col min="4095" max="4095" width="32.85546875" style="18" customWidth="1"/>
    <col min="4096" max="4350" width="9.140625" style="18"/>
    <col min="4351" max="4351" width="32.85546875" style="18" customWidth="1"/>
    <col min="4352" max="4606" width="9.140625" style="18"/>
    <col min="4607" max="4607" width="32.85546875" style="18" customWidth="1"/>
    <col min="4608" max="4862" width="9.140625" style="18"/>
    <col min="4863" max="4863" width="32.85546875" style="18" customWidth="1"/>
    <col min="4864" max="5118" width="9.140625" style="18"/>
    <col min="5119" max="5119" width="32.85546875" style="18" customWidth="1"/>
    <col min="5120" max="5374" width="9.140625" style="18"/>
    <col min="5375" max="5375" width="32.85546875" style="18" customWidth="1"/>
    <col min="5376" max="5630" width="9.140625" style="18"/>
    <col min="5631" max="5631" width="32.85546875" style="18" customWidth="1"/>
    <col min="5632" max="5886" width="9.140625" style="18"/>
    <col min="5887" max="5887" width="32.85546875" style="18" customWidth="1"/>
    <col min="5888" max="6142" width="9.140625" style="18"/>
    <col min="6143" max="6143" width="32.85546875" style="18" customWidth="1"/>
    <col min="6144" max="6398" width="9.140625" style="18"/>
    <col min="6399" max="6399" width="32.85546875" style="18" customWidth="1"/>
    <col min="6400" max="6654" width="9.140625" style="18"/>
    <col min="6655" max="6655" width="32.85546875" style="18" customWidth="1"/>
    <col min="6656" max="6910" width="9.140625" style="18"/>
    <col min="6911" max="6911" width="32.85546875" style="18" customWidth="1"/>
    <col min="6912" max="7166" width="9.140625" style="18"/>
    <col min="7167" max="7167" width="32.85546875" style="18" customWidth="1"/>
    <col min="7168" max="7422" width="9.140625" style="18"/>
    <col min="7423" max="7423" width="32.85546875" style="18" customWidth="1"/>
    <col min="7424" max="7678" width="9.140625" style="18"/>
    <col min="7679" max="7679" width="32.85546875" style="18" customWidth="1"/>
    <col min="7680" max="7934" width="9.140625" style="18"/>
    <col min="7935" max="7935" width="32.85546875" style="18" customWidth="1"/>
    <col min="7936" max="8190" width="9.140625" style="18"/>
    <col min="8191" max="8191" width="32.85546875" style="18" customWidth="1"/>
    <col min="8192" max="8446" width="9.140625" style="18"/>
    <col min="8447" max="8447" width="32.85546875" style="18" customWidth="1"/>
    <col min="8448" max="8702" width="9.140625" style="18"/>
    <col min="8703" max="8703" width="32.85546875" style="18" customWidth="1"/>
    <col min="8704" max="8958" width="9.140625" style="18"/>
    <col min="8959" max="8959" width="32.85546875" style="18" customWidth="1"/>
    <col min="8960" max="9214" width="9.140625" style="18"/>
    <col min="9215" max="9215" width="32.85546875" style="18" customWidth="1"/>
    <col min="9216" max="9470" width="9.140625" style="18"/>
    <col min="9471" max="9471" width="32.85546875" style="18" customWidth="1"/>
    <col min="9472" max="9726" width="9.140625" style="18"/>
    <col min="9727" max="9727" width="32.85546875" style="18" customWidth="1"/>
    <col min="9728" max="9982" width="9.140625" style="18"/>
    <col min="9983" max="9983" width="32.85546875" style="18" customWidth="1"/>
    <col min="9984" max="10238" width="9.140625" style="18"/>
    <col min="10239" max="10239" width="32.85546875" style="18" customWidth="1"/>
    <col min="10240" max="10494" width="9.140625" style="18"/>
    <col min="10495" max="10495" width="32.85546875" style="18" customWidth="1"/>
    <col min="10496" max="10750" width="9.140625" style="18"/>
    <col min="10751" max="10751" width="32.85546875" style="18" customWidth="1"/>
    <col min="10752" max="11006" width="9.140625" style="18"/>
    <col min="11007" max="11007" width="32.85546875" style="18" customWidth="1"/>
    <col min="11008" max="11262" width="9.140625" style="18"/>
    <col min="11263" max="11263" width="32.85546875" style="18" customWidth="1"/>
    <col min="11264" max="11518" width="9.140625" style="18"/>
    <col min="11519" max="11519" width="32.85546875" style="18" customWidth="1"/>
    <col min="11520" max="11774" width="9.140625" style="18"/>
    <col min="11775" max="11775" width="32.85546875" style="18" customWidth="1"/>
    <col min="11776" max="12030" width="9.140625" style="18"/>
    <col min="12031" max="12031" width="32.85546875" style="18" customWidth="1"/>
    <col min="12032" max="12286" width="9.140625" style="18"/>
    <col min="12287" max="12287" width="32.85546875" style="18" customWidth="1"/>
    <col min="12288" max="12542" width="9.140625" style="18"/>
    <col min="12543" max="12543" width="32.85546875" style="18" customWidth="1"/>
    <col min="12544" max="12798" width="9.140625" style="18"/>
    <col min="12799" max="12799" width="32.85546875" style="18" customWidth="1"/>
    <col min="12800" max="13054" width="9.140625" style="18"/>
    <col min="13055" max="13055" width="32.85546875" style="18" customWidth="1"/>
    <col min="13056" max="13310" width="9.140625" style="18"/>
    <col min="13311" max="13311" width="32.85546875" style="18" customWidth="1"/>
    <col min="13312" max="13566" width="9.140625" style="18"/>
    <col min="13567" max="13567" width="32.85546875" style="18" customWidth="1"/>
    <col min="13568" max="13822" width="9.140625" style="18"/>
    <col min="13823" max="13823" width="32.85546875" style="18" customWidth="1"/>
    <col min="13824" max="14078" width="9.140625" style="18"/>
    <col min="14079" max="14079" width="32.85546875" style="18" customWidth="1"/>
    <col min="14080" max="14334" width="9.140625" style="18"/>
    <col min="14335" max="14335" width="32.85546875" style="18" customWidth="1"/>
    <col min="14336" max="14590" width="9.140625" style="18"/>
    <col min="14591" max="14591" width="32.85546875" style="18" customWidth="1"/>
    <col min="14592" max="14846" width="9.140625" style="18"/>
    <col min="14847" max="14847" width="32.85546875" style="18" customWidth="1"/>
    <col min="14848" max="15102" width="9.140625" style="18"/>
    <col min="15103" max="15103" width="32.85546875" style="18" customWidth="1"/>
    <col min="15104" max="15358" width="9.140625" style="18"/>
    <col min="15359" max="15359" width="32.85546875" style="18" customWidth="1"/>
    <col min="15360" max="15614" width="9.140625" style="18"/>
    <col min="15615" max="15615" width="32.85546875" style="18" customWidth="1"/>
    <col min="15616" max="15870" width="9.140625" style="18"/>
    <col min="15871" max="15871" width="32.85546875" style="18" customWidth="1"/>
    <col min="15872" max="16126" width="9.140625" style="18"/>
    <col min="16127" max="16127" width="32.85546875" style="18" customWidth="1"/>
    <col min="16128" max="16384" width="9.140625" style="18"/>
  </cols>
  <sheetData>
    <row r="1" spans="1:6" ht="15.75">
      <c r="A1" s="59" t="s">
        <v>113</v>
      </c>
      <c r="B1" s="59"/>
      <c r="C1" s="59"/>
      <c r="D1" s="59"/>
      <c r="E1" s="59"/>
    </row>
    <row r="2" spans="1:6" ht="15">
      <c r="A2" s="60"/>
      <c r="B2" s="61"/>
      <c r="C2" s="61"/>
      <c r="D2" s="61"/>
      <c r="E2" s="61"/>
    </row>
    <row r="3" spans="1:6">
      <c r="A3" s="19" t="s">
        <v>114</v>
      </c>
      <c r="B3" s="20" t="s">
        <v>115</v>
      </c>
      <c r="C3" s="20" t="s">
        <v>116</v>
      </c>
      <c r="D3" s="20" t="s">
        <v>117</v>
      </c>
      <c r="E3" s="21" t="s">
        <v>118</v>
      </c>
    </row>
    <row r="4" spans="1:6">
      <c r="A4" s="62">
        <v>1</v>
      </c>
      <c r="B4" s="63" t="str">
        <f>'[1]Orçamento Sintético'!D6</f>
        <v>SERVIÇOS PRELIMINARES</v>
      </c>
      <c r="C4" s="22">
        <v>0.55000000000000004</v>
      </c>
      <c r="D4" s="22">
        <v>0.45</v>
      </c>
      <c r="E4" s="22">
        <f>SUM(C4:D4)</f>
        <v>1</v>
      </c>
    </row>
    <row r="5" spans="1:6">
      <c r="A5" s="62"/>
      <c r="B5" s="63"/>
      <c r="C5" s="23">
        <f>C4*$E$5</f>
        <v>23549.164100000002</v>
      </c>
      <c r="D5" s="23">
        <f>D4*$E$5</f>
        <v>19267.497899999998</v>
      </c>
      <c r="E5" s="24">
        <f>ORÇAMENTO!K6</f>
        <v>42816.661999999997</v>
      </c>
    </row>
    <row r="6" spans="1:6">
      <c r="A6" s="62">
        <v>2</v>
      </c>
      <c r="B6" s="63" t="s">
        <v>93</v>
      </c>
      <c r="C6" s="22">
        <v>1</v>
      </c>
      <c r="D6" s="22">
        <v>0</v>
      </c>
      <c r="E6" s="22">
        <f>SUM(C6:D6)</f>
        <v>1</v>
      </c>
    </row>
    <row r="7" spans="1:6">
      <c r="A7" s="62"/>
      <c r="B7" s="63"/>
      <c r="C7" s="23">
        <f>C6*$E$7</f>
        <v>4360.1665999999996</v>
      </c>
      <c r="D7" s="23">
        <f>D6*$E$7</f>
        <v>0</v>
      </c>
      <c r="E7" s="24">
        <f>ORÇAMENTO!K16</f>
        <v>4360.1665999999996</v>
      </c>
    </row>
    <row r="8" spans="1:6">
      <c r="A8" s="62">
        <v>3</v>
      </c>
      <c r="B8" s="63" t="s">
        <v>34</v>
      </c>
      <c r="C8" s="22">
        <v>0.8</v>
      </c>
      <c r="D8" s="22">
        <v>0.2</v>
      </c>
      <c r="E8" s="22">
        <f>SUM(C8:D8)</f>
        <v>1</v>
      </c>
    </row>
    <row r="9" spans="1:6">
      <c r="A9" s="62"/>
      <c r="B9" s="63"/>
      <c r="C9" s="23">
        <f>C8*$E$9</f>
        <v>28466.519040000003</v>
      </c>
      <c r="D9" s="23">
        <f>D8*$E$9</f>
        <v>7116.6297600000007</v>
      </c>
      <c r="E9" s="24">
        <f>ORÇAMENTO!K19</f>
        <v>35583.148800000003</v>
      </c>
    </row>
    <row r="10" spans="1:6">
      <c r="A10" s="62">
        <v>4</v>
      </c>
      <c r="B10" s="63" t="s">
        <v>101</v>
      </c>
      <c r="C10" s="22">
        <v>0.3</v>
      </c>
      <c r="D10" s="22">
        <v>0.7</v>
      </c>
      <c r="E10" s="22">
        <f>SUM(D10:D10)</f>
        <v>0.7</v>
      </c>
    </row>
    <row r="11" spans="1:6">
      <c r="A11" s="62"/>
      <c r="B11" s="63"/>
      <c r="C11" s="23">
        <f>C10*$E$11</f>
        <v>14740.526997000001</v>
      </c>
      <c r="D11" s="23">
        <f>D10*$E$11</f>
        <v>34394.562993</v>
      </c>
      <c r="E11" s="24">
        <f>ORÇAMENTO!K26</f>
        <v>49135.089990000008</v>
      </c>
    </row>
    <row r="12" spans="1:6">
      <c r="A12" s="62">
        <v>5</v>
      </c>
      <c r="B12" s="63" t="str">
        <f>'[1]Orçamento Sintético'!D24</f>
        <v>SERVIÇOS COMPLEMENTARES</v>
      </c>
      <c r="C12" s="22">
        <v>0.5</v>
      </c>
      <c r="D12" s="22">
        <v>0.5</v>
      </c>
      <c r="E12" s="22">
        <f>SUM(C12:D12)</f>
        <v>1</v>
      </c>
    </row>
    <row r="13" spans="1:6">
      <c r="A13" s="62"/>
      <c r="B13" s="63"/>
      <c r="C13" s="23">
        <f>C12*$E$13</f>
        <v>653.88436999999999</v>
      </c>
      <c r="D13" s="23">
        <f>D12*$E$13</f>
        <v>653.88436999999999</v>
      </c>
      <c r="E13" s="24">
        <f>ORÇAMENTO!K29</f>
        <v>1307.76874</v>
      </c>
    </row>
    <row r="14" spans="1:6">
      <c r="A14" s="25"/>
      <c r="B14" s="25"/>
      <c r="C14" s="23">
        <f>C5+C7+C9+C11+C13</f>
        <v>71770.261107000013</v>
      </c>
      <c r="D14" s="23">
        <f>D5+D7+D9+D11+D13</f>
        <v>61432.575022999998</v>
      </c>
      <c r="E14" s="26">
        <f>E5+E7+E9+E11+E13</f>
        <v>133202.83613000001</v>
      </c>
      <c r="F14" s="27"/>
    </row>
    <row r="15" spans="1:6">
      <c r="A15" s="64" t="s">
        <v>119</v>
      </c>
      <c r="B15" s="64"/>
      <c r="C15" s="28"/>
      <c r="D15" s="29"/>
      <c r="E15" s="30">
        <f>E14</f>
        <v>133202.83613000001</v>
      </c>
    </row>
  </sheetData>
  <mergeCells count="13">
    <mergeCell ref="A15:B15"/>
    <mergeCell ref="A8:A9"/>
    <mergeCell ref="B8:B9"/>
    <mergeCell ref="A10:A11"/>
    <mergeCell ref="B10:B11"/>
    <mergeCell ref="A12:A13"/>
    <mergeCell ref="B12:B13"/>
    <mergeCell ref="A1:E1"/>
    <mergeCell ref="A2:E2"/>
    <mergeCell ref="A4:A5"/>
    <mergeCell ref="B4:B5"/>
    <mergeCell ref="A6:A7"/>
    <mergeCell ref="B6:B7"/>
  </mergeCells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pccli</dc:creator>
  <cp:lastModifiedBy>SETIMP Ana Paula</cp:lastModifiedBy>
  <cp:lastPrinted>2017-06-23T19:15:14Z</cp:lastPrinted>
  <dcterms:created xsi:type="dcterms:W3CDTF">2017-04-27T12:38:52Z</dcterms:created>
  <dcterms:modified xsi:type="dcterms:W3CDTF">2017-07-17T19:43:35Z</dcterms:modified>
</cp:coreProperties>
</file>